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6" i="1" l="1"/>
  <c r="D14" i="1"/>
  <c r="D12" i="1"/>
  <c r="D11" i="1"/>
  <c r="C11" i="1"/>
  <c r="D10" i="1"/>
  <c r="D9" i="1"/>
  <c r="C9" i="1"/>
  <c r="D8" i="1"/>
  <c r="C8" i="1"/>
  <c r="E13" i="1" l="1"/>
  <c r="D13" i="1"/>
  <c r="C13" i="1"/>
  <c r="C16" i="1"/>
  <c r="D15" i="1"/>
  <c r="C15" i="1"/>
  <c r="C14" i="1"/>
  <c r="C12" i="1"/>
  <c r="C10" i="1"/>
  <c r="C7" i="1" l="1"/>
  <c r="E14" i="1"/>
  <c r="D7" i="1" l="1"/>
  <c r="D6" i="1" s="1"/>
  <c r="C6" i="1"/>
  <c r="C4" i="1" s="1"/>
  <c r="E10" i="1" l="1"/>
  <c r="E8" i="1"/>
  <c r="E9" i="1"/>
  <c r="D4" i="1"/>
  <c r="E11" i="1"/>
  <c r="E12" i="1"/>
  <c r="E15" i="1"/>
  <c r="E16" i="1"/>
  <c r="E17" i="1"/>
  <c r="E7" i="1" l="1"/>
  <c r="E6" i="1"/>
  <c r="E4" i="1" s="1"/>
</calcChain>
</file>

<file path=xl/sharedStrings.xml><?xml version="1.0" encoding="utf-8"?>
<sst xmlns="http://schemas.openxmlformats.org/spreadsheetml/2006/main" count="37" uniqueCount="35">
  <si>
    <t>Наименование показателя</t>
  </si>
  <si>
    <t>Код расхода по бюджетной классификации</t>
  </si>
  <si>
    <t>Утвержденные лимиты</t>
  </si>
  <si>
    <t>бюджетных</t>
  </si>
  <si>
    <t>обязательств</t>
  </si>
  <si>
    <t>Исполнено</t>
  </si>
  <si>
    <t>(Кассовые</t>
  </si>
  <si>
    <t>расходы)</t>
  </si>
  <si>
    <t>Неисполненные</t>
  </si>
  <si>
    <t>назначения</t>
  </si>
  <si>
    <t>Расходы бюджета - всего</t>
  </si>
  <si>
    <t>х</t>
  </si>
  <si>
    <t xml:space="preserve">   в том числе:</t>
  </si>
  <si>
    <t>Национальная экономика</t>
  </si>
  <si>
    <t>ТЕРРИТОРИАЛЬНЫЕ ОРГАНЫ</t>
  </si>
  <si>
    <t>096 0400</t>
  </si>
  <si>
    <t>096 0401 233</t>
  </si>
  <si>
    <t>Фонд оплаты труда государственных (муниципальных) органов</t>
  </si>
  <si>
    <t>096 0401 23301 90012 121</t>
  </si>
  <si>
    <t>Взносы по обязательному социальному страхованию на выплаты денежного содержания и  иные выплаты работникам государственных (муниципальных) органов</t>
  </si>
  <si>
    <t>096 0401 23301 90012 129</t>
  </si>
  <si>
    <t>Иные выплаты персоналу, за исключением фонда оплаты труда</t>
  </si>
  <si>
    <t>096 0401 23301 90019 122</t>
  </si>
  <si>
    <t>Закупка товаров, работ, услуг в сфере информационно-коммуникационных технологий</t>
  </si>
  <si>
    <t>096 0401 23301 90019 242</t>
  </si>
  <si>
    <t>Прочая закупка товаров, работ и услуг для обеспечения государственных (муниципальных) нужд</t>
  </si>
  <si>
    <t>096 0401 23301 90019 244</t>
  </si>
  <si>
    <t>Уплата налога на имущество организаций и земельного налога</t>
  </si>
  <si>
    <t>096 0401 23301 90019 851</t>
  </si>
  <si>
    <t>Уплата прочих налогов, сборов</t>
  </si>
  <si>
    <t>096 0401 23301 90019 852</t>
  </si>
  <si>
    <t>096 0401 23301 93969 122</t>
  </si>
  <si>
    <t>096 0705 23301 92040 244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</si>
  <si>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</si>
  <si>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096 0401 23301 90019 831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</si>
</sst>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49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/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/>
    <xf numFmtId="49" fontId="0" fillId="0" borderId="1" xfId="0" applyNumberFormat="1" applyFill="1" applyBorder="1"/>
    <xf numFmtId="0" fontId="0" fillId="0" borderId="0" xfId="0" applyFill="1"/>
    <xf numFmtId="49" fontId="0" fillId="0" borderId="0" xfId="0" applyNumberFormat="1" applyFill="1"/>
    <xf numFmtId="4" fontId="2" fillId="0" borderId="0" xfId="0" applyNumberFormat="1" applyFont="1" applyFill="1"/>
    <xf numFmtId="164" fontId="2" fillId="0" borderId="1" xfId="0" applyNumberFormat="1" applyFont="1" applyFill="1" applyBorder="1"/>
    <xf numFmtId="164" fontId="2" fillId="0" borderId="0" xfId="0" applyNumberFormat="1" applyFont="1" applyFill="1"/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A5" workbookViewId="0">
      <selection activeCell="D17" sqref="D17"/>
    </sheetView>
  </sheetViews>
  <sheetFormatPr defaultRowHeight="18.75" x14ac:dyDescent="0.3"/>
  <cols>
    <col min="1" max="1" width="44.42578125" style="8" bestFit="1" customWidth="1"/>
    <col min="2" max="2" width="32" style="9" customWidth="1"/>
    <col min="3" max="3" width="29.5703125" style="10" customWidth="1"/>
    <col min="4" max="4" width="17.7109375" style="10" bestFit="1" customWidth="1"/>
    <col min="5" max="5" width="18.7109375" style="12" customWidth="1"/>
    <col min="6" max="16384" width="9.140625" style="8"/>
  </cols>
  <sheetData>
    <row r="1" spans="1:5" ht="42.75" customHeight="1" x14ac:dyDescent="0.3">
      <c r="A1" s="1"/>
      <c r="B1" s="7"/>
      <c r="C1" s="3" t="s">
        <v>2</v>
      </c>
      <c r="D1" s="3" t="s">
        <v>5</v>
      </c>
      <c r="E1" s="11"/>
    </row>
    <row r="2" spans="1:5" x14ac:dyDescent="0.3">
      <c r="A2" s="1" t="s">
        <v>0</v>
      </c>
      <c r="B2" s="7" t="s">
        <v>1</v>
      </c>
      <c r="C2" s="3" t="s">
        <v>3</v>
      </c>
      <c r="D2" s="3" t="s">
        <v>6</v>
      </c>
      <c r="E2" s="11" t="s">
        <v>8</v>
      </c>
    </row>
    <row r="3" spans="1:5" x14ac:dyDescent="0.3">
      <c r="A3" s="1"/>
      <c r="B3" s="7"/>
      <c r="C3" s="3" t="s">
        <v>4</v>
      </c>
      <c r="D3" s="3" t="s">
        <v>7</v>
      </c>
      <c r="E3" s="11" t="s">
        <v>9</v>
      </c>
    </row>
    <row r="4" spans="1:5" x14ac:dyDescent="0.3">
      <c r="A4" s="1" t="s">
        <v>10</v>
      </c>
      <c r="B4" s="2" t="s">
        <v>11</v>
      </c>
      <c r="C4" s="3">
        <f>C6</f>
        <v>71809.400000000009</v>
      </c>
      <c r="D4" s="3">
        <f>D6</f>
        <v>33906.829549999995</v>
      </c>
      <c r="E4" s="3">
        <f>E6</f>
        <v>37902.570450000014</v>
      </c>
    </row>
    <row r="5" spans="1:5" x14ac:dyDescent="0.3">
      <c r="A5" s="1" t="s">
        <v>12</v>
      </c>
      <c r="B5" s="2"/>
      <c r="C5" s="3"/>
      <c r="D5" s="3"/>
      <c r="E5" s="3"/>
    </row>
    <row r="6" spans="1:5" x14ac:dyDescent="0.3">
      <c r="A6" s="1" t="s">
        <v>13</v>
      </c>
      <c r="B6" s="2" t="s">
        <v>15</v>
      </c>
      <c r="C6" s="3">
        <f>C7</f>
        <v>71809.400000000009</v>
      </c>
      <c r="D6" s="3">
        <f>D7</f>
        <v>33906.829549999995</v>
      </c>
      <c r="E6" s="3">
        <f t="shared" ref="E6:E17" si="0">C6-D6</f>
        <v>37902.570450000014</v>
      </c>
    </row>
    <row r="7" spans="1:5" x14ac:dyDescent="0.3">
      <c r="A7" s="4" t="s">
        <v>14</v>
      </c>
      <c r="B7" s="5" t="s">
        <v>16</v>
      </c>
      <c r="C7" s="6">
        <f>SUM(C8:C17)</f>
        <v>71809.400000000009</v>
      </c>
      <c r="D7" s="6">
        <f>SUM(D8:D17)</f>
        <v>33906.829549999995</v>
      </c>
      <c r="E7" s="6">
        <f>SUM(E8:E17)</f>
        <v>37902.570449999999</v>
      </c>
    </row>
    <row r="8" spans="1:5" ht="30.75" x14ac:dyDescent="0.3">
      <c r="A8" s="13" t="s">
        <v>17</v>
      </c>
      <c r="B8" s="2" t="s">
        <v>18</v>
      </c>
      <c r="C8" s="3">
        <f>39264000/1000</f>
        <v>39264</v>
      </c>
      <c r="D8" s="3">
        <f>18428294.42/1000</f>
        <v>18428.294420000002</v>
      </c>
      <c r="E8" s="3">
        <f t="shared" si="0"/>
        <v>20835.705579999998</v>
      </c>
    </row>
    <row r="9" spans="1:5" ht="60.75" x14ac:dyDescent="0.3">
      <c r="A9" s="13" t="s">
        <v>19</v>
      </c>
      <c r="B9" s="2" t="s">
        <v>20</v>
      </c>
      <c r="C9" s="3">
        <f>11717390/1000</f>
        <v>11717.39</v>
      </c>
      <c r="D9" s="3">
        <f>5566725.11/1000</f>
        <v>5566.7251100000003</v>
      </c>
      <c r="E9" s="3">
        <f t="shared" si="0"/>
        <v>6150.6648899999991</v>
      </c>
    </row>
    <row r="10" spans="1:5" ht="30.75" x14ac:dyDescent="0.3">
      <c r="A10" s="13" t="s">
        <v>21</v>
      </c>
      <c r="B10" s="2" t="s">
        <v>22</v>
      </c>
      <c r="C10" s="3">
        <f>478000/1000</f>
        <v>478</v>
      </c>
      <c r="D10" s="3">
        <f>232959.5/1000</f>
        <v>232.95949999999999</v>
      </c>
      <c r="E10" s="3">
        <f t="shared" si="0"/>
        <v>245.04050000000001</v>
      </c>
    </row>
    <row r="11" spans="1:5" ht="45.75" x14ac:dyDescent="0.3">
      <c r="A11" s="13" t="s">
        <v>23</v>
      </c>
      <c r="B11" s="2" t="s">
        <v>24</v>
      </c>
      <c r="C11" s="3">
        <f>1821600/1000</f>
        <v>1821.6</v>
      </c>
      <c r="D11" s="3">
        <f>1020649.98/1000</f>
        <v>1020.64998</v>
      </c>
      <c r="E11" s="3">
        <f t="shared" si="0"/>
        <v>800.95001999999988</v>
      </c>
    </row>
    <row r="12" spans="1:5" ht="45.75" x14ac:dyDescent="0.3">
      <c r="A12" s="13" t="s">
        <v>25</v>
      </c>
      <c r="B12" s="2" t="s">
        <v>26</v>
      </c>
      <c r="C12" s="3">
        <f>18339090/1000</f>
        <v>18339.09</v>
      </c>
      <c r="D12" s="3">
        <f>8583226.95/1000</f>
        <v>8583.2269499999984</v>
      </c>
      <c r="E12" s="3">
        <f t="shared" si="0"/>
        <v>9755.8630500000017</v>
      </c>
    </row>
    <row r="13" spans="1:5" ht="135.75" x14ac:dyDescent="0.3">
      <c r="A13" s="13" t="s">
        <v>33</v>
      </c>
      <c r="B13" s="2" t="s">
        <v>34</v>
      </c>
      <c r="C13" s="3">
        <f>6000/1000</f>
        <v>6</v>
      </c>
      <c r="D13" s="3">
        <f>6000/1000</f>
        <v>6</v>
      </c>
      <c r="E13" s="3">
        <f t="shared" si="0"/>
        <v>0</v>
      </c>
    </row>
    <row r="14" spans="1:5" ht="30.75" x14ac:dyDescent="0.3">
      <c r="A14" s="13" t="s">
        <v>27</v>
      </c>
      <c r="B14" s="2" t="s">
        <v>28</v>
      </c>
      <c r="C14" s="3">
        <f>159700/1000</f>
        <v>159.69999999999999</v>
      </c>
      <c r="D14" s="3">
        <f>48391.37/1000</f>
        <v>48.391370000000002</v>
      </c>
      <c r="E14" s="3">
        <f t="shared" si="0"/>
        <v>111.30862999999999</v>
      </c>
    </row>
    <row r="15" spans="1:5" x14ac:dyDescent="0.3">
      <c r="A15" s="13" t="s">
        <v>29</v>
      </c>
      <c r="B15" s="2" t="s">
        <v>30</v>
      </c>
      <c r="C15" s="3">
        <f>17770/1000</f>
        <v>17.77</v>
      </c>
      <c r="D15" s="3">
        <f>17761/1000</f>
        <v>17.760999999999999</v>
      </c>
      <c r="E15" s="3">
        <f t="shared" si="0"/>
        <v>9.0000000000003411E-3</v>
      </c>
    </row>
    <row r="16" spans="1:5" ht="30.75" x14ac:dyDescent="0.3">
      <c r="A16" s="13" t="s">
        <v>21</v>
      </c>
      <c r="B16" s="2" t="s">
        <v>31</v>
      </c>
      <c r="C16" s="3">
        <f>5850/1000</f>
        <v>5.85</v>
      </c>
      <c r="D16" s="3">
        <f>2821.22/1000</f>
        <v>2.8212199999999998</v>
      </c>
      <c r="E16" s="3">
        <f t="shared" si="0"/>
        <v>3.0287799999999998</v>
      </c>
    </row>
    <row r="17" spans="1:5" ht="45.75" x14ac:dyDescent="0.3">
      <c r="A17" s="13" t="s">
        <v>25</v>
      </c>
      <c r="B17" s="2" t="s">
        <v>32</v>
      </c>
      <c r="C17" s="3">
        <v>0</v>
      </c>
      <c r="D17" s="3">
        <v>0</v>
      </c>
      <c r="E17" s="3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2017-10-13T08:18:07Z</dcterms:modified>
</cp:coreProperties>
</file>