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D19" i="1"/>
  <c r="C19" i="1"/>
  <c r="D17" i="1"/>
  <c r="D15" i="1"/>
  <c r="C15" i="1"/>
  <c r="D14" i="1"/>
  <c r="D13" i="1"/>
  <c r="D12" i="1"/>
  <c r="C12" i="1"/>
  <c r="D11" i="1"/>
  <c r="D10" i="1"/>
  <c r="C10" i="1"/>
  <c r="D9" i="1"/>
  <c r="D8" i="1"/>
  <c r="D18" i="1" l="1"/>
  <c r="C14" i="1"/>
  <c r="C9" i="1"/>
  <c r="C8" i="1"/>
  <c r="C17" i="1" l="1"/>
  <c r="C20" i="1"/>
  <c r="E14" i="1"/>
  <c r="C13" i="1"/>
  <c r="C11" i="1"/>
  <c r="E11" i="1" s="1"/>
  <c r="E13" i="1" l="1"/>
  <c r="E20" i="1"/>
  <c r="E16" i="1" l="1"/>
  <c r="C7" i="1" l="1"/>
  <c r="E17" i="1"/>
  <c r="D7" i="1" l="1"/>
  <c r="D6" i="1" s="1"/>
  <c r="C6" i="1"/>
  <c r="C4" i="1" s="1"/>
  <c r="E10" i="1" l="1"/>
  <c r="E8" i="1"/>
  <c r="E9" i="1"/>
  <c r="D4" i="1"/>
  <c r="E12" i="1"/>
  <c r="E15" i="1"/>
  <c r="E18" i="1"/>
  <c r="E19" i="1"/>
  <c r="E21" i="1"/>
  <c r="E7" i="1" l="1"/>
  <c r="E6" i="1"/>
  <c r="E4" i="1" s="1"/>
</calcChain>
</file>

<file path=xl/sharedStrings.xml><?xml version="1.0" encoding="utf-8"?>
<sst xmlns="http://schemas.openxmlformats.org/spreadsheetml/2006/main" count="45" uniqueCount="40">
  <si>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</si>
  <si>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</si>
  <si>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</si>
  <si>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</si>
  <si>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</si>
  <si>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</si>
  <si>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</si>
  <si>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</si>
  <si>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</si>
  <si>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</si>
  <si>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</si>
  <si>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</si>
  <si>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</si>
  <si>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</si>
  <si>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</si>
  <si>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</si>
  <si>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</si>
  <si>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</si>
  <si>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</si>
  <si>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</si>
  <si>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</si>
  <si>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</si>
  <si>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</si>
  <si>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</si>
  <si>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Уплата прочих налогов, сборов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</si>
  <si>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</si>
  <si>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</si>
  <si>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096 0705 23301 90019 244</t>
  </si>
  <si>
    <t>Закупка энергетических ресурсов</t>
  </si>
  <si>
    <t>096 0401 23403 90012 121</t>
  </si>
  <si>
    <t>096 0401 23403 90012 129</t>
  </si>
  <si>
    <t>096 0401 23403 90019 122</t>
  </si>
  <si>
    <t>096 0401 23403 90020 242</t>
  </si>
  <si>
    <t>096 0401 23403 90071 247</t>
  </si>
  <si>
    <t>096 0401 23403 90020 244</t>
  </si>
  <si>
    <t>096 0401 23403 90071 244</t>
  </si>
  <si>
    <t>096 0401 23403 90020 831</t>
  </si>
  <si>
    <t>096 0401 23403 90020 851</t>
  </si>
  <si>
    <t>096 0401 23403 90020 852</t>
  </si>
  <si>
    <t>096 0401 23403 93969 122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</si>
</sst>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5" workbookViewId="0">
      <selection activeCell="C19" sqref="C19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94638.710999999981</v>
      </c>
      <c r="D4" s="3">
        <f>D6</f>
        <v>66619.141000000003</v>
      </c>
      <c r="E4" s="3">
        <f>E6</f>
        <v>28019.569999999978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94638.710999999981</v>
      </c>
      <c r="D6" s="3">
        <f>D7</f>
        <v>66619.141000000003</v>
      </c>
      <c r="E6" s="3">
        <f t="shared" ref="E6:E21" si="0">C6-D6</f>
        <v>28019.569999999978</v>
      </c>
    </row>
    <row r="7" spans="1:5" x14ac:dyDescent="0.3">
      <c r="A7" s="4" t="s">
        <v>14</v>
      </c>
      <c r="B7" s="5" t="s">
        <v>16</v>
      </c>
      <c r="C7" s="6">
        <f>SUM(C8:C21)</f>
        <v>94638.710999999981</v>
      </c>
      <c r="D7" s="6">
        <f>SUM(D8:D21)</f>
        <v>66619.141000000003</v>
      </c>
      <c r="E7" s="6">
        <f>SUM(E8:E21)</f>
        <v>28019.57</v>
      </c>
    </row>
    <row r="8" spans="1:5" ht="30.75" x14ac:dyDescent="0.3">
      <c r="A8" s="13" t="s">
        <v>17</v>
      </c>
      <c r="B8" s="2" t="s">
        <v>29</v>
      </c>
      <c r="C8" s="3">
        <f>53472400/1000</f>
        <v>53472.4</v>
      </c>
      <c r="D8" s="3">
        <f>37399395.4/1000</f>
        <v>37399.395400000001</v>
      </c>
      <c r="E8" s="3">
        <f t="shared" si="0"/>
        <v>16073.0046</v>
      </c>
    </row>
    <row r="9" spans="1:5" ht="60.75" x14ac:dyDescent="0.3">
      <c r="A9" s="13" t="s">
        <v>18</v>
      </c>
      <c r="B9" s="2" t="s">
        <v>30</v>
      </c>
      <c r="C9" s="3">
        <f>16015300/1000</f>
        <v>16015.3</v>
      </c>
      <c r="D9" s="3">
        <f>11498339.84/1000</f>
        <v>11498.339840000001</v>
      </c>
      <c r="E9" s="3">
        <f t="shared" si="0"/>
        <v>4516.9601599999987</v>
      </c>
    </row>
    <row r="10" spans="1:5" ht="30.75" x14ac:dyDescent="0.3">
      <c r="A10" s="13" t="s">
        <v>19</v>
      </c>
      <c r="B10" s="2" t="s">
        <v>31</v>
      </c>
      <c r="C10" s="3">
        <f>314700/1000</f>
        <v>314.7</v>
      </c>
      <c r="D10" s="3">
        <f>158654.6/1000</f>
        <v>158.65460000000002</v>
      </c>
      <c r="E10" s="3">
        <f t="shared" si="0"/>
        <v>156.04539999999997</v>
      </c>
    </row>
    <row r="11" spans="1:5" ht="45.75" x14ac:dyDescent="0.3">
      <c r="A11" s="13" t="s">
        <v>21</v>
      </c>
      <c r="B11" s="2" t="s">
        <v>22</v>
      </c>
      <c r="C11" s="3">
        <f>1086700/1000</f>
        <v>1086.7</v>
      </c>
      <c r="D11" s="3">
        <f>748059.49/1000</f>
        <v>748.05948999999998</v>
      </c>
      <c r="E11" s="3">
        <f t="shared" si="0"/>
        <v>338.64051000000006</v>
      </c>
    </row>
    <row r="12" spans="1:5" ht="45.75" x14ac:dyDescent="0.3">
      <c r="A12" s="13" t="s">
        <v>20</v>
      </c>
      <c r="B12" s="2" t="s">
        <v>32</v>
      </c>
      <c r="C12" s="3">
        <f>3035900/1000</f>
        <v>3035.9</v>
      </c>
      <c r="D12" s="3">
        <f>2160760.49/1000</f>
        <v>2160.7604900000001</v>
      </c>
      <c r="E12" s="3">
        <f t="shared" si="0"/>
        <v>875.13950999999997</v>
      </c>
    </row>
    <row r="13" spans="1:5" ht="45.75" x14ac:dyDescent="0.3">
      <c r="A13" s="13" t="s">
        <v>21</v>
      </c>
      <c r="B13" s="2" t="s">
        <v>34</v>
      </c>
      <c r="C13" s="3">
        <f>18745200/1000</f>
        <v>18745.2</v>
      </c>
      <c r="D13" s="3">
        <f>13346350.4/1000</f>
        <v>13346.350400000001</v>
      </c>
      <c r="E13" s="3">
        <f t="shared" ref="E13:E14" si="1">C13-D13</f>
        <v>5398.8495999999996</v>
      </c>
    </row>
    <row r="14" spans="1:5" ht="45.75" x14ac:dyDescent="0.3">
      <c r="A14" s="13" t="s">
        <v>21</v>
      </c>
      <c r="B14" s="2" t="s">
        <v>35</v>
      </c>
      <c r="C14" s="3">
        <f>485500/1000</f>
        <v>485.5</v>
      </c>
      <c r="D14" s="3">
        <f>285130.07/1000</f>
        <v>285.13006999999999</v>
      </c>
      <c r="E14" s="3">
        <f t="shared" si="1"/>
        <v>200.36993000000001</v>
      </c>
    </row>
    <row r="15" spans="1:5" x14ac:dyDescent="0.3">
      <c r="A15" s="13" t="s">
        <v>28</v>
      </c>
      <c r="B15" s="2" t="s">
        <v>33</v>
      </c>
      <c r="C15" s="3">
        <f>1295700/1000</f>
        <v>1295.7</v>
      </c>
      <c r="D15" s="3">
        <f>907682.71/1000</f>
        <v>907.68270999999993</v>
      </c>
      <c r="E15" s="3">
        <f t="shared" si="0"/>
        <v>388.01729000000012</v>
      </c>
    </row>
    <row r="16" spans="1:5" ht="135.75" x14ac:dyDescent="0.3">
      <c r="A16" s="13" t="s">
        <v>26</v>
      </c>
      <c r="B16" s="2" t="s">
        <v>36</v>
      </c>
      <c r="C16" s="3">
        <v>0</v>
      </c>
      <c r="D16" s="3">
        <v>0</v>
      </c>
      <c r="E16" s="3">
        <f t="shared" si="0"/>
        <v>0</v>
      </c>
    </row>
    <row r="17" spans="1:5" ht="30.75" x14ac:dyDescent="0.3">
      <c r="A17" s="13" t="s">
        <v>23</v>
      </c>
      <c r="B17" s="2" t="s">
        <v>37</v>
      </c>
      <c r="C17" s="3">
        <f>137000/1000</f>
        <v>137</v>
      </c>
      <c r="D17" s="3">
        <f>101468/1000</f>
        <v>101.468</v>
      </c>
      <c r="E17" s="3">
        <f t="shared" si="0"/>
        <v>35.531999999999996</v>
      </c>
    </row>
    <row r="18" spans="1:5" x14ac:dyDescent="0.3">
      <c r="A18" s="13" t="s">
        <v>24</v>
      </c>
      <c r="B18" s="2" t="s">
        <v>38</v>
      </c>
      <c r="C18" s="3">
        <f>25461/1000</f>
        <v>25.460999999999999</v>
      </c>
      <c r="D18" s="3">
        <f>12955/1000</f>
        <v>12.955</v>
      </c>
      <c r="E18" s="3">
        <f t="shared" si="0"/>
        <v>12.505999999999998</v>
      </c>
    </row>
    <row r="19" spans="1:5" ht="30.75" x14ac:dyDescent="0.3">
      <c r="A19" s="13" t="s">
        <v>19</v>
      </c>
      <c r="B19" s="2" t="s">
        <v>39</v>
      </c>
      <c r="C19" s="3">
        <f>350/1000</f>
        <v>0.35</v>
      </c>
      <c r="D19" s="3">
        <f>345/1000</f>
        <v>0.34499999999999997</v>
      </c>
      <c r="E19" s="3">
        <f t="shared" si="0"/>
        <v>5.0000000000000044E-3</v>
      </c>
    </row>
    <row r="20" spans="1:5" ht="45.75" x14ac:dyDescent="0.3">
      <c r="A20" s="13" t="s">
        <v>21</v>
      </c>
      <c r="B20" s="2" t="s">
        <v>27</v>
      </c>
      <c r="C20" s="3">
        <f>24500/1000</f>
        <v>24.5</v>
      </c>
      <c r="D20" s="3">
        <v>0</v>
      </c>
      <c r="E20" s="3">
        <f t="shared" ref="E20" si="2">C20-D20</f>
        <v>24.5</v>
      </c>
    </row>
    <row r="21" spans="1:5" ht="45.75" x14ac:dyDescent="0.3">
      <c r="A21" s="13" t="s">
        <v>21</v>
      </c>
      <c r="B21" s="2" t="s">
        <v>25</v>
      </c>
      <c r="C21" s="3">
        <v>0</v>
      </c>
      <c r="D21" s="3">
        <v>0</v>
      </c>
      <c r="E21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2023-03-22T11:45:57Z</dcterms:modified>
</cp:coreProperties>
</file>